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09"/>
  <workbookPr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2aab\AC\Temp\"/>
    </mc:Choice>
  </mc:AlternateContent>
  <xr:revisionPtr revIDLastSave="11" documentId="8_{423E5AD0-DCB2-4DC7-9B72-45A928188EE4}" xr6:coauthVersionLast="47" xr6:coauthVersionMax="47" xr10:uidLastSave="{069918C5-E604-4D7A-A8AA-ADE92447F317}"/>
  <bookViews>
    <workbookView xWindow="-60" yWindow="-60" windowWidth="15480" windowHeight="11640" tabRatio="234" xr2:uid="{00000000-000D-0000-FFFF-FFFF00000000}"/>
  </bookViews>
  <sheets>
    <sheet name="年金の所得税計算チェックシート" sheetId="1" r:id="rId1"/>
  </sheets>
  <calcPr calcId="191028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40" i="1" l="1"/>
  <c r="I38" i="1"/>
  <c r="H39" i="1"/>
  <c r="I39" i="1"/>
  <c r="H41" i="1"/>
  <c r="I41" i="1"/>
  <c r="H42" i="1"/>
  <c r="I42" i="1"/>
  <c r="H43" i="1"/>
  <c r="I43" i="1"/>
  <c r="H44" i="1"/>
  <c r="I44" i="1"/>
  <c r="H46" i="1"/>
  <c r="I46" i="1"/>
  <c r="H47" i="1"/>
  <c r="I47" i="1"/>
  <c r="H48" i="1"/>
  <c r="I48" i="1"/>
  <c r="H49" i="1"/>
  <c r="I49" i="1"/>
  <c r="H50" i="1"/>
  <c r="I50" i="1"/>
  <c r="H51" i="1"/>
  <c r="I51" i="1"/>
  <c r="H52" i="1"/>
  <c r="I52" i="1"/>
  <c r="H53" i="1"/>
  <c r="I53" i="1"/>
</calcChain>
</file>

<file path=xl/sharedStrings.xml><?xml version="1.0" encoding="utf-8"?>
<sst xmlns="http://schemas.openxmlformats.org/spreadsheetml/2006/main" count="69" uniqueCount="58">
  <si>
    <t>年金振込通知書の所得税額を1円単位でチェックできる計算表</t>
  </si>
  <si>
    <t>●　チェックポイント：扶養親族等申告書未提出の計算ケースBは高額な所得税となります。</t>
  </si>
  <si>
    <t>注：65歳以上の方用</t>
  </si>
  <si>
    <t>計算ケースA</t>
  </si>
  <si>
    <t>計算ケースB</t>
  </si>
  <si>
    <t>ステップ</t>
  </si>
  <si>
    <t>項目</t>
  </si>
  <si>
    <t>計算方法</t>
  </si>
  <si>
    <t>扶養親族等申告書を提出済</t>
  </si>
  <si>
    <t>扶養親族等申告書未提出</t>
  </si>
  <si>
    <t>ステップ1</t>
  </si>
  <si>
    <t>所得額 A</t>
  </si>
  <si>
    <t>年金支給額</t>
  </si>
  <si>
    <t>2ヶ月分</t>
  </si>
  <si>
    <t>(1)</t>
  </si>
  <si>
    <t>年金振込通知書より</t>
  </si>
  <si>
    <t>1ヶ月分</t>
  </si>
  <si>
    <t>(2)</t>
  </si>
  <si>
    <t>(1) ➗2</t>
  </si>
  <si>
    <t>ステップ2</t>
  </si>
  <si>
    <t>控除額 B</t>
  </si>
  <si>
    <t>社会保険料</t>
  </si>
  <si>
    <t>(3)</t>
  </si>
  <si>
    <t>(4)</t>
  </si>
  <si>
    <t>(3) ➗2</t>
  </si>
  <si>
    <t>基礎控除</t>
  </si>
  <si>
    <t>(5)</t>
  </si>
  <si>
    <t>(2) x0.25+65,000円</t>
  </si>
  <si>
    <t>1円未満切捨て</t>
  </si>
  <si>
    <t>(6)</t>
  </si>
  <si>
    <t>(5)が135,000円未満なら135,000円</t>
  </si>
  <si>
    <t>配偶者控除</t>
  </si>
  <si>
    <t>(7)</t>
  </si>
  <si>
    <t>月 32,500円</t>
  </si>
  <si>
    <t>控除額の合計</t>
  </si>
  <si>
    <t>(8)</t>
  </si>
  <si>
    <t>(4) +( (5)or(6)) + (7)</t>
  </si>
  <si>
    <t>ステップ3</t>
  </si>
  <si>
    <t>課税所得額 C</t>
  </si>
  <si>
    <t>課税所得</t>
  </si>
  <si>
    <t>(9)</t>
  </si>
  <si>
    <t xml:space="preserve">(2) – (8) </t>
  </si>
  <si>
    <t>(10)</t>
  </si>
  <si>
    <t>(9)がマイナスなら0</t>
  </si>
  <si>
    <t>ステップ４</t>
  </si>
  <si>
    <t>所得税 D</t>
  </si>
  <si>
    <t>源泉徴収税額</t>
  </si>
  <si>
    <t>(11)</t>
  </si>
  <si>
    <t>(10) x 5.105%</t>
  </si>
  <si>
    <t>(12)</t>
  </si>
  <si>
    <t>(11) x 2</t>
  </si>
  <si>
    <t>ステップ5</t>
  </si>
  <si>
    <t>年金振込額</t>
  </si>
  <si>
    <t>(13)</t>
  </si>
  <si>
    <t>(1) – (3) - (12)</t>
  </si>
  <si>
    <t>1年分の所得税(参考)</t>
  </si>
  <si>
    <t>(14)</t>
  </si>
  <si>
    <t>(12) x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</si>
</sst>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&quot; 円&quot;"/>
  </numFmts>
  <fonts count="14">
    <font>
      <sz val="10"/>
      <name val="Arial Unicode MS"/>
      <family val="2"/>
    </font>
    <font>
      <sz val="11"/>
      <name val="Hiragino Maru Gothic ProN"/>
      <family val="2"/>
    </font>
    <font>
      <b/>
      <sz val="16"/>
      <name val="Hiragino Maru Gothic ProN"/>
      <family val="2"/>
    </font>
    <font>
      <b/>
      <sz val="14"/>
      <name val="Hiragino Maru Gothic ProN"/>
      <family val="2"/>
    </font>
    <font>
      <sz val="11"/>
      <color indexed="10"/>
      <name val="Hiragino Maru Gothic ProN"/>
      <family val="2"/>
    </font>
    <font>
      <b/>
      <sz val="11"/>
      <name val="Hiragino Maru Gothic ProN"/>
      <family val="2"/>
    </font>
    <font>
      <b/>
      <sz val="11"/>
      <color indexed="8"/>
      <name val="Hiragino Maru Gothic ProN"/>
      <family val="2"/>
    </font>
    <font>
      <b/>
      <sz val="11"/>
      <color indexed="10"/>
      <name val="Hiragino Maru Gothic ProN"/>
      <family val="2"/>
    </font>
    <font>
      <b/>
      <sz val="11"/>
      <color indexed="48"/>
      <name val="Hiragino Maru Gothic ProN"/>
      <family val="2"/>
    </font>
    <font>
      <sz val="11"/>
      <color indexed="12"/>
      <name val="Hiragino Maru Gothic ProN"/>
      <family val="2"/>
    </font>
    <font>
      <sz val="11"/>
      <color indexed="8"/>
      <name val="Hiragino Maru Gothic ProN"/>
      <family val="2"/>
    </font>
    <font>
      <sz val="11"/>
      <color indexed="14"/>
      <name val="Hiragino Maru Gothic ProN"/>
      <family val="2"/>
    </font>
    <font>
      <sz val="11"/>
      <color indexed="53"/>
      <name val="Hiragino Maru Gothic ProN"/>
      <family val="2"/>
    </font>
    <font>
      <sz val="10"/>
      <name val="Arial Unicode MS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</fills>
  <borders count="15">
    <border>
      <left/>
      <right/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</borders>
  <cellStyleXfs count="2">
    <xf numFmtId="0" fontId="0" fillId="0" borderId="0"/>
    <xf numFmtId="0" fontId="13" fillId="0" borderId="0"/>
  </cellStyleXfs>
  <cellXfs count="66">
    <xf numFmtId="0" fontId="0" fillId="0" borderId="0" xfId="0"/>
    <xf numFmtId="0" fontId="1" fillId="0" borderId="0" xfId="1" applyFont="1" applyAlignment="1">
      <alignment vertic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vertical="center"/>
    </xf>
    <xf numFmtId="0" fontId="1" fillId="0" borderId="0" xfId="1" applyFont="1"/>
    <xf numFmtId="0" fontId="1" fillId="0" borderId="0" xfId="1" applyFont="1" applyAlignment="1">
      <alignment horizontal="left" vertical="center"/>
    </xf>
    <xf numFmtId="0" fontId="1" fillId="0" borderId="1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1" fillId="0" borderId="0" xfId="1" applyFont="1" applyAlignment="1">
      <alignment vertical="center" wrapText="1"/>
    </xf>
    <xf numFmtId="0" fontId="8" fillId="0" borderId="8" xfId="1" applyFont="1" applyBorder="1" applyAlignment="1">
      <alignment horizontal="center" vertical="center" wrapText="1"/>
    </xf>
    <xf numFmtId="49" fontId="4" fillId="0" borderId="9" xfId="1" applyNumberFormat="1" applyFont="1" applyBorder="1" applyAlignment="1">
      <alignment horizontal="center" vertical="center"/>
    </xf>
    <xf numFmtId="0" fontId="8" fillId="0" borderId="9" xfId="1" applyFont="1" applyBorder="1" applyAlignment="1">
      <alignment horizontal="left" vertical="center"/>
    </xf>
    <xf numFmtId="176" fontId="8" fillId="2" borderId="10" xfId="1" applyNumberFormat="1" applyFont="1" applyFill="1" applyBorder="1" applyAlignment="1">
      <alignment vertical="center"/>
    </xf>
    <xf numFmtId="176" fontId="8" fillId="0" borderId="10" xfId="1" applyNumberFormat="1" applyFont="1" applyBorder="1" applyAlignment="1">
      <alignment vertical="center"/>
    </xf>
    <xf numFmtId="176" fontId="9" fillId="0" borderId="0" xfId="1" applyNumberFormat="1" applyFont="1" applyAlignment="1">
      <alignment vertical="center"/>
    </xf>
    <xf numFmtId="0" fontId="1" fillId="0" borderId="11" xfId="1" applyFont="1" applyBorder="1" applyAlignment="1">
      <alignment horizontal="center" vertical="center" wrapText="1"/>
    </xf>
    <xf numFmtId="49" fontId="1" fillId="0" borderId="12" xfId="1" applyNumberFormat="1" applyFont="1" applyBorder="1" applyAlignment="1">
      <alignment horizontal="center" vertical="center"/>
    </xf>
    <xf numFmtId="0" fontId="1" fillId="0" borderId="12" xfId="1" applyFont="1" applyBorder="1" applyAlignment="1">
      <alignment horizontal="left" vertical="center"/>
    </xf>
    <xf numFmtId="4" fontId="1" fillId="0" borderId="13" xfId="1" applyNumberFormat="1" applyFont="1" applyBorder="1" applyAlignment="1">
      <alignment vertical="center"/>
    </xf>
    <xf numFmtId="4" fontId="1" fillId="0" borderId="0" xfId="1" applyNumberFormat="1" applyFont="1" applyAlignment="1">
      <alignment vertical="center"/>
    </xf>
    <xf numFmtId="0" fontId="8" fillId="0" borderId="9" xfId="1" applyFont="1" applyBorder="1" applyAlignment="1">
      <alignment horizontal="center" vertical="center" wrapText="1"/>
    </xf>
    <xf numFmtId="176" fontId="8" fillId="2" borderId="9" xfId="1" applyNumberFormat="1" applyFont="1" applyFill="1" applyBorder="1" applyAlignment="1">
      <alignment vertical="center"/>
    </xf>
    <xf numFmtId="176" fontId="8" fillId="0" borderId="9" xfId="1" applyNumberFormat="1" applyFont="1" applyBorder="1" applyAlignment="1">
      <alignment vertical="center"/>
    </xf>
    <xf numFmtId="176" fontId="1" fillId="0" borderId="8" xfId="1" applyNumberFormat="1" applyFont="1" applyBorder="1" applyAlignment="1">
      <alignment vertical="center"/>
    </xf>
    <xf numFmtId="176" fontId="1" fillId="0" borderId="0" xfId="1" applyNumberFormat="1" applyFont="1" applyAlignment="1">
      <alignment vertical="center"/>
    </xf>
    <xf numFmtId="0" fontId="1" fillId="0" borderId="12" xfId="1" applyFont="1" applyBorder="1" applyAlignment="1">
      <alignment horizontal="center" vertical="center" wrapText="1"/>
    </xf>
    <xf numFmtId="176" fontId="1" fillId="0" borderId="12" xfId="1" applyNumberFormat="1" applyFont="1" applyBorder="1" applyAlignment="1">
      <alignment vertical="center"/>
    </xf>
    <xf numFmtId="0" fontId="10" fillId="0" borderId="4" xfId="1" applyFont="1" applyBorder="1" applyAlignment="1">
      <alignment horizontal="center" vertical="center"/>
    </xf>
    <xf numFmtId="0" fontId="1" fillId="0" borderId="9" xfId="1" applyFont="1" applyBorder="1" applyAlignment="1">
      <alignment horizontal="left" vertical="center"/>
    </xf>
    <xf numFmtId="4" fontId="1" fillId="0" borderId="10" xfId="1" applyNumberFormat="1" applyFont="1" applyBorder="1" applyAlignment="1">
      <alignment vertical="center"/>
    </xf>
    <xf numFmtId="0" fontId="1" fillId="0" borderId="12" xfId="1" applyFont="1" applyBorder="1" applyAlignment="1">
      <alignment horizontal="left" vertical="center" wrapText="1"/>
    </xf>
    <xf numFmtId="176" fontId="1" fillId="0" borderId="13" xfId="1" applyNumberFormat="1" applyFont="1" applyBorder="1" applyAlignment="1">
      <alignment vertical="center"/>
    </xf>
    <xf numFmtId="176" fontId="10" fillId="0" borderId="13" xfId="1" applyNumberFormat="1" applyFont="1" applyBorder="1" applyAlignment="1">
      <alignment vertical="center"/>
    </xf>
    <xf numFmtId="176" fontId="7" fillId="0" borderId="13" xfId="1" applyNumberFormat="1" applyFont="1" applyBorder="1" applyAlignment="1">
      <alignment vertical="center"/>
    </xf>
    <xf numFmtId="176" fontId="11" fillId="0" borderId="0" xfId="1" applyNumberFormat="1" applyFont="1" applyAlignment="1">
      <alignment vertical="center"/>
    </xf>
    <xf numFmtId="0" fontId="1" fillId="0" borderId="14" xfId="1" applyFont="1" applyBorder="1" applyAlignment="1">
      <alignment horizontal="center" vertical="center" wrapText="1"/>
    </xf>
    <xf numFmtId="49" fontId="1" fillId="0" borderId="14" xfId="1" applyNumberFormat="1" applyFont="1" applyBorder="1" applyAlignment="1">
      <alignment horizontal="center" vertical="center"/>
    </xf>
    <xf numFmtId="0" fontId="1" fillId="0" borderId="14" xfId="1" applyFont="1" applyBorder="1" applyAlignment="1">
      <alignment horizontal="left" vertical="center" wrapText="1"/>
    </xf>
    <xf numFmtId="0" fontId="8" fillId="0" borderId="12" xfId="1" applyFont="1" applyBorder="1" applyAlignment="1">
      <alignment horizontal="center" vertical="center" wrapText="1"/>
    </xf>
    <xf numFmtId="49" fontId="4" fillId="0" borderId="12" xfId="1" applyNumberFormat="1" applyFont="1" applyBorder="1" applyAlignment="1">
      <alignment horizontal="center" vertical="center"/>
    </xf>
    <xf numFmtId="4" fontId="10" fillId="0" borderId="10" xfId="1" applyNumberFormat="1" applyFont="1" applyBorder="1" applyAlignment="1">
      <alignment vertical="center"/>
    </xf>
    <xf numFmtId="4" fontId="11" fillId="0" borderId="0" xfId="1" applyNumberFormat="1" applyFont="1" applyAlignment="1">
      <alignment vertical="center"/>
    </xf>
    <xf numFmtId="176" fontId="8" fillId="2" borderId="13" xfId="1" applyNumberFormat="1" applyFont="1" applyFill="1" applyBorder="1" applyAlignment="1">
      <alignment vertical="center"/>
    </xf>
    <xf numFmtId="176" fontId="8" fillId="0" borderId="13" xfId="1" applyNumberFormat="1" applyFont="1" applyBorder="1" applyAlignment="1">
      <alignment vertical="center"/>
    </xf>
    <xf numFmtId="49" fontId="1" fillId="0" borderId="4" xfId="1" applyNumberFormat="1" applyFont="1" applyBorder="1" applyAlignment="1">
      <alignment horizontal="center" vertical="center"/>
    </xf>
    <xf numFmtId="0" fontId="1" fillId="0" borderId="4" xfId="1" applyFont="1" applyBorder="1" applyAlignment="1">
      <alignment vertical="center"/>
    </xf>
    <xf numFmtId="176" fontId="5" fillId="0" borderId="13" xfId="1" applyNumberFormat="1" applyFont="1" applyBorder="1" applyAlignment="1">
      <alignment vertical="center"/>
    </xf>
    <xf numFmtId="0" fontId="1" fillId="0" borderId="0" xfId="1" applyFont="1" applyAlignment="1">
      <alignment horizontal="center" vertical="center"/>
    </xf>
    <xf numFmtId="0" fontId="12" fillId="0" borderId="0" xfId="1" applyFont="1" applyAlignment="1">
      <alignment vertical="center"/>
    </xf>
    <xf numFmtId="49" fontId="1" fillId="0" borderId="9" xfId="1" applyNumberFormat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1" fillId="0" borderId="0" xfId="1" applyFont="1" applyAlignment="1">
      <alignment horizontal="center" vertical="center" wrapText="1"/>
    </xf>
    <xf numFmtId="0" fontId="5" fillId="0" borderId="4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1" fillId="0" borderId="4" xfId="1" applyFont="1" applyBorder="1" applyAlignment="1">
      <alignment horizontal="center" vertical="center" wrapText="1"/>
    </xf>
    <xf numFmtId="49" fontId="4" fillId="0" borderId="12" xfId="1" applyNumberFormat="1" applyFont="1" applyBorder="1" applyAlignment="1">
      <alignment horizontal="center" vertical="center"/>
    </xf>
    <xf numFmtId="0" fontId="1" fillId="0" borderId="11" xfId="1" applyFont="1" applyBorder="1" applyAlignment="1">
      <alignment horizontal="center" vertical="center" wrapText="1"/>
    </xf>
    <xf numFmtId="0" fontId="8" fillId="0" borderId="12" xfId="1" applyFont="1" applyBorder="1" applyAlignment="1">
      <alignment horizontal="center" vertical="center" wrapText="1"/>
    </xf>
  </cellXfs>
  <cellStyles count="2">
    <cellStyle name="Excel Built-in Normal" xfId="1" xr:uid="{00000000-0005-0000-0000-000000000000}"/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CC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2158FC"/>
      <rgbColor rgb="0033CCCC"/>
      <rgbColor rgb="0099CC00"/>
      <rgbColor rgb="00FFCC00"/>
      <rgbColor rgb="00FF9900"/>
      <rgbColor rgb="00FF3333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70</xdr:row>
      <xdr:rowOff>57150</xdr:rowOff>
    </xdr:from>
    <xdr:to>
      <xdr:col>5</xdr:col>
      <xdr:colOff>38100</xdr:colOff>
      <xdr:row>99</xdr:row>
      <xdr:rowOff>123825</xdr:rowOff>
    </xdr:to>
    <xdr:pic>
      <xdr:nvPicPr>
        <xdr:cNvPr id="1025" name="図 2">
          <a:extLst>
            <a:ext uri="{FF2B5EF4-FFF2-40B4-BE49-F238E27FC236}">
              <a16:creationId xmlns:a16="http://schemas.microsoft.com/office/drawing/2014/main" id="{558152D4-3610-70A8-5FC5-C7B27D211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4830425"/>
          <a:ext cx="3333750" cy="5314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123825</xdr:colOff>
      <xdr:row>71</xdr:row>
      <xdr:rowOff>171450</xdr:rowOff>
    </xdr:from>
    <xdr:to>
      <xdr:col>8</xdr:col>
      <xdr:colOff>781050</xdr:colOff>
      <xdr:row>100</xdr:row>
      <xdr:rowOff>133350</xdr:rowOff>
    </xdr:to>
    <xdr:pic>
      <xdr:nvPicPr>
        <xdr:cNvPr id="1026" name="図 3">
          <a:extLst>
            <a:ext uri="{FF2B5EF4-FFF2-40B4-BE49-F238E27FC236}">
              <a16:creationId xmlns:a16="http://schemas.microsoft.com/office/drawing/2014/main" id="{E6794465-4AEA-2F7E-3FA2-1E4B950F9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5125700"/>
          <a:ext cx="3524250" cy="521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504825</xdr:colOff>
      <xdr:row>7</xdr:row>
      <xdr:rowOff>47625</xdr:rowOff>
    </xdr:from>
    <xdr:to>
      <xdr:col>8</xdr:col>
      <xdr:colOff>457200</xdr:colOff>
      <xdr:row>33</xdr:row>
      <xdr:rowOff>76200</xdr:rowOff>
    </xdr:to>
    <xdr:pic>
      <xdr:nvPicPr>
        <xdr:cNvPr id="1027" name="図 4">
          <a:extLst>
            <a:ext uri="{FF2B5EF4-FFF2-40B4-BE49-F238E27FC236}">
              <a16:creationId xmlns:a16="http://schemas.microsoft.com/office/drawing/2014/main" id="{3ABA6564-7505-D3E3-B936-7F8EF1B25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438275"/>
          <a:ext cx="6153150" cy="473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K66"/>
  <sheetViews>
    <sheetView showGridLines="0" tabSelected="1" zoomScale="78" zoomScaleNormal="78" workbookViewId="0">
      <selection activeCell="H38" sqref="H38"/>
    </sheetView>
  </sheetViews>
  <sheetFormatPr defaultColWidth="11.5703125" defaultRowHeight="14.25"/>
  <cols>
    <col min="1" max="1" width="2.7109375" style="1" customWidth="1"/>
    <col min="2" max="2" width="12.42578125" style="1" customWidth="1"/>
    <col min="3" max="3" width="12.85546875" style="1" customWidth="1"/>
    <col min="4" max="4" width="13.7109375" style="1" customWidth="1"/>
    <col min="5" max="5" width="11" style="1" customWidth="1"/>
    <col min="6" max="6" width="5.7109375" style="1" customWidth="1"/>
    <col min="7" max="7" width="22.28515625" style="1" customWidth="1"/>
    <col min="8" max="8" width="15" style="1" customWidth="1"/>
    <col min="9" max="9" width="15.28515625" style="1" customWidth="1"/>
    <col min="10" max="10" width="12.140625" style="1" customWidth="1"/>
    <col min="11" max="11" width="13.42578125" style="1" customWidth="1"/>
    <col min="12" max="16384" width="11.5703125" style="1"/>
  </cols>
  <sheetData>
    <row r="2" spans="2:9" ht="20.25">
      <c r="B2" s="54" t="s">
        <v>0</v>
      </c>
      <c r="C2" s="54"/>
      <c r="D2" s="54"/>
      <c r="E2" s="54"/>
      <c r="F2" s="54"/>
      <c r="G2" s="54"/>
      <c r="H2" s="54"/>
      <c r="I2" s="54"/>
    </row>
    <row r="3" spans="2:9" ht="18">
      <c r="B3" s="2"/>
      <c r="C3" s="2"/>
      <c r="D3" s="2"/>
      <c r="E3" s="2"/>
      <c r="F3" s="2"/>
      <c r="G3" s="2"/>
      <c r="H3" s="2"/>
      <c r="I3" s="2"/>
    </row>
    <row r="5" spans="2:9">
      <c r="B5" s="1" t="s">
        <v>1</v>
      </c>
      <c r="E5" s="3"/>
      <c r="H5" s="4"/>
    </row>
    <row r="6" spans="2:9">
      <c r="B6" s="5" t="s">
        <v>2</v>
      </c>
      <c r="E6" s="3"/>
      <c r="H6" s="4"/>
    </row>
    <row r="7" spans="2:9">
      <c r="B7" s="5"/>
      <c r="E7" s="3"/>
      <c r="H7" s="4"/>
    </row>
    <row r="8" spans="2:9">
      <c r="B8" s="5"/>
      <c r="E8" s="3"/>
      <c r="H8" s="4"/>
    </row>
    <row r="9" spans="2:9">
      <c r="B9" s="5"/>
      <c r="E9" s="3"/>
      <c r="H9" s="4"/>
    </row>
    <row r="10" spans="2:9">
      <c r="B10" s="5"/>
      <c r="E10" s="3"/>
      <c r="H10" s="4"/>
    </row>
    <row r="11" spans="2:9">
      <c r="B11" s="5"/>
      <c r="E11" s="3"/>
      <c r="H11" s="4"/>
    </row>
    <row r="12" spans="2:9">
      <c r="B12" s="5"/>
      <c r="E12" s="3"/>
      <c r="H12" s="4"/>
    </row>
    <row r="13" spans="2:9">
      <c r="B13" s="5"/>
      <c r="E13" s="3"/>
      <c r="H13" s="4"/>
    </row>
    <row r="14" spans="2:9">
      <c r="B14" s="5"/>
      <c r="E14" s="3"/>
      <c r="H14" s="4"/>
    </row>
    <row r="15" spans="2:9">
      <c r="B15" s="5"/>
      <c r="E15" s="3"/>
      <c r="H15" s="4"/>
    </row>
    <row r="16" spans="2:9">
      <c r="B16" s="5"/>
      <c r="E16" s="3"/>
      <c r="H16" s="4"/>
    </row>
    <row r="17" spans="2:8">
      <c r="B17" s="5"/>
      <c r="E17" s="3"/>
      <c r="H17" s="4"/>
    </row>
    <row r="18" spans="2:8">
      <c r="B18" s="5"/>
      <c r="E18" s="3"/>
      <c r="H18" s="4"/>
    </row>
    <row r="19" spans="2:8">
      <c r="B19" s="5"/>
      <c r="E19" s="3"/>
      <c r="H19" s="4"/>
    </row>
    <row r="20" spans="2:8">
      <c r="B20" s="5"/>
      <c r="E20" s="3"/>
      <c r="H20" s="4"/>
    </row>
    <row r="21" spans="2:8">
      <c r="B21" s="5"/>
      <c r="E21" s="3"/>
      <c r="H21" s="4"/>
    </row>
    <row r="22" spans="2:8">
      <c r="B22" s="5"/>
      <c r="E22" s="3"/>
      <c r="H22" s="4"/>
    </row>
    <row r="23" spans="2:8">
      <c r="B23" s="5"/>
      <c r="E23" s="3"/>
      <c r="H23" s="4"/>
    </row>
    <row r="24" spans="2:8">
      <c r="B24" s="5"/>
      <c r="E24" s="3"/>
      <c r="H24" s="4"/>
    </row>
    <row r="25" spans="2:8">
      <c r="B25" s="5"/>
      <c r="E25" s="3"/>
      <c r="H25" s="4"/>
    </row>
    <row r="26" spans="2:8">
      <c r="B26" s="5"/>
      <c r="E26" s="3"/>
      <c r="H26" s="4"/>
    </row>
    <row r="27" spans="2:8">
      <c r="B27" s="5"/>
      <c r="E27" s="3"/>
      <c r="H27" s="4"/>
    </row>
    <row r="28" spans="2:8">
      <c r="B28" s="5"/>
      <c r="E28" s="3"/>
      <c r="H28" s="4"/>
    </row>
    <row r="29" spans="2:8">
      <c r="B29" s="5"/>
      <c r="E29" s="3"/>
      <c r="H29" s="4"/>
    </row>
    <row r="30" spans="2:8">
      <c r="B30" s="5"/>
      <c r="E30" s="3"/>
      <c r="H30" s="4"/>
    </row>
    <row r="31" spans="2:8">
      <c r="B31" s="5"/>
      <c r="E31" s="3"/>
      <c r="H31" s="4"/>
    </row>
    <row r="32" spans="2:8">
      <c r="B32" s="5"/>
      <c r="E32" s="3"/>
      <c r="H32" s="4"/>
    </row>
    <row r="33" spans="2:11">
      <c r="B33" s="5"/>
      <c r="E33" s="3"/>
      <c r="H33" s="4"/>
    </row>
    <row r="34" spans="2:11">
      <c r="B34" s="5"/>
      <c r="E34" s="3"/>
      <c r="H34" s="4"/>
    </row>
    <row r="35" spans="2:11">
      <c r="B35" s="5"/>
      <c r="E35" s="3"/>
      <c r="H35" s="4"/>
    </row>
    <row r="36" spans="2:11" ht="31.35" customHeight="1">
      <c r="B36" s="6"/>
      <c r="C36" s="6"/>
      <c r="D36" s="6"/>
      <c r="E36" s="55"/>
      <c r="F36" s="55"/>
      <c r="G36" s="55"/>
      <c r="H36" s="7" t="s">
        <v>3</v>
      </c>
      <c r="I36" s="8" t="s">
        <v>4</v>
      </c>
      <c r="J36" s="56"/>
      <c r="K36" s="56"/>
    </row>
    <row r="37" spans="2:11" ht="46.9" customHeight="1">
      <c r="B37" s="9" t="s">
        <v>5</v>
      </c>
      <c r="C37" s="57" t="s">
        <v>6</v>
      </c>
      <c r="D37" s="57"/>
      <c r="E37" s="57"/>
      <c r="F37" s="58" t="s">
        <v>7</v>
      </c>
      <c r="G37" s="58"/>
      <c r="H37" s="10" t="s">
        <v>8</v>
      </c>
      <c r="I37" s="11" t="s">
        <v>9</v>
      </c>
      <c r="J37" s="12"/>
      <c r="K37" s="12"/>
    </row>
    <row r="38" spans="2:11" ht="25.15" customHeight="1">
      <c r="B38" s="59" t="s">
        <v>10</v>
      </c>
      <c r="C38" s="59" t="s">
        <v>11</v>
      </c>
      <c r="D38" s="60" t="s">
        <v>12</v>
      </c>
      <c r="E38" s="13" t="s">
        <v>13</v>
      </c>
      <c r="F38" s="14" t="s">
        <v>14</v>
      </c>
      <c r="G38" s="15" t="s">
        <v>15</v>
      </c>
      <c r="H38" s="16">
        <v>400000</v>
      </c>
      <c r="I38" s="17">
        <f>H38</f>
        <v>400000</v>
      </c>
      <c r="J38" s="18"/>
      <c r="K38" s="18"/>
    </row>
    <row r="39" spans="2:11" ht="35.450000000000003" customHeight="1">
      <c r="B39" s="59"/>
      <c r="C39" s="59"/>
      <c r="D39" s="60"/>
      <c r="E39" s="19" t="s">
        <v>16</v>
      </c>
      <c r="F39" s="20" t="s">
        <v>17</v>
      </c>
      <c r="G39" s="21" t="s">
        <v>18</v>
      </c>
      <c r="H39" s="22">
        <f>H38/2</f>
        <v>200000</v>
      </c>
      <c r="I39" s="22">
        <f>I38/2</f>
        <v>200000</v>
      </c>
      <c r="J39" s="23"/>
      <c r="K39" s="23"/>
    </row>
    <row r="40" spans="2:11" ht="23.85" customHeight="1">
      <c r="B40" s="59" t="s">
        <v>19</v>
      </c>
      <c r="C40" s="59" t="s">
        <v>20</v>
      </c>
      <c r="D40" s="60" t="s">
        <v>21</v>
      </c>
      <c r="E40" s="24" t="s">
        <v>13</v>
      </c>
      <c r="F40" s="14" t="s">
        <v>22</v>
      </c>
      <c r="G40" s="15" t="s">
        <v>15</v>
      </c>
      <c r="H40" s="25">
        <v>10000</v>
      </c>
      <c r="I40" s="26">
        <f>H40</f>
        <v>10000</v>
      </c>
      <c r="J40" s="27"/>
      <c r="K40" s="28"/>
    </row>
    <row r="41" spans="2:11" ht="21.2" customHeight="1">
      <c r="B41" s="59"/>
      <c r="C41" s="59"/>
      <c r="D41" s="60"/>
      <c r="E41" s="29" t="s">
        <v>16</v>
      </c>
      <c r="F41" s="20" t="s">
        <v>23</v>
      </c>
      <c r="G41" s="21" t="s">
        <v>24</v>
      </c>
      <c r="H41" s="30">
        <f>H40/2</f>
        <v>5000</v>
      </c>
      <c r="I41" s="30">
        <f>I40/2</f>
        <v>5000</v>
      </c>
      <c r="J41" s="27"/>
      <c r="K41" s="28"/>
    </row>
    <row r="42" spans="2:11" ht="12.75" customHeight="1">
      <c r="B42" s="59"/>
      <c r="C42" s="59"/>
      <c r="D42" s="61" t="s">
        <v>25</v>
      </c>
      <c r="E42" s="62" t="s">
        <v>16</v>
      </c>
      <c r="F42" s="53" t="s">
        <v>26</v>
      </c>
      <c r="G42" s="32" t="s">
        <v>27</v>
      </c>
      <c r="H42" s="33">
        <f>H39*0.25+65000</f>
        <v>115000</v>
      </c>
      <c r="I42" s="33">
        <f>I39*0.25+65000</f>
        <v>115000</v>
      </c>
      <c r="J42" s="23"/>
      <c r="K42" s="23"/>
    </row>
    <row r="43" spans="2:11">
      <c r="B43" s="59"/>
      <c r="C43" s="59"/>
      <c r="D43" s="61"/>
      <c r="E43" s="62"/>
      <c r="F43" s="53"/>
      <c r="G43" s="32" t="s">
        <v>28</v>
      </c>
      <c r="H43" s="33">
        <f>ROUNDDOWN(H42,0)</f>
        <v>115000</v>
      </c>
      <c r="I43" s="33">
        <f>ROUNDDOWN(I42,0)</f>
        <v>115000</v>
      </c>
      <c r="J43" s="23"/>
      <c r="K43" s="23"/>
    </row>
    <row r="44" spans="2:11" ht="28.5">
      <c r="B44" s="59"/>
      <c r="C44" s="59"/>
      <c r="D44" s="61"/>
      <c r="E44" s="62"/>
      <c r="F44" s="20" t="s">
        <v>29</v>
      </c>
      <c r="G44" s="34" t="s">
        <v>30</v>
      </c>
      <c r="H44" s="35">
        <f>IF(H42&lt;135000,135000,H42)</f>
        <v>135000</v>
      </c>
      <c r="I44" s="35">
        <f>IF(I42&lt;135000,135000,I42)</f>
        <v>135000</v>
      </c>
      <c r="J44" s="28"/>
      <c r="K44" s="28"/>
    </row>
    <row r="45" spans="2:11" ht="23.85" customHeight="1">
      <c r="B45" s="59"/>
      <c r="C45" s="59"/>
      <c r="D45" s="31" t="s">
        <v>31</v>
      </c>
      <c r="E45" s="19" t="s">
        <v>16</v>
      </c>
      <c r="F45" s="20" t="s">
        <v>32</v>
      </c>
      <c r="G45" s="21" t="s">
        <v>33</v>
      </c>
      <c r="H45" s="36">
        <v>32500</v>
      </c>
      <c r="I45" s="37">
        <v>0</v>
      </c>
      <c r="J45" s="38"/>
      <c r="K45" s="38"/>
    </row>
    <row r="46" spans="2:11" ht="23.85" customHeight="1">
      <c r="B46" s="59"/>
      <c r="C46" s="59"/>
      <c r="D46" s="31" t="s">
        <v>34</v>
      </c>
      <c r="E46" s="19" t="s">
        <v>16</v>
      </c>
      <c r="F46" s="20" t="s">
        <v>35</v>
      </c>
      <c r="G46" s="21" t="s">
        <v>36</v>
      </c>
      <c r="H46" s="36">
        <f>H41+H44+H45</f>
        <v>172500</v>
      </c>
      <c r="I46" s="36">
        <f>I41+I44+I45</f>
        <v>140000</v>
      </c>
      <c r="J46" s="38"/>
      <c r="K46" s="38"/>
    </row>
    <row r="47" spans="2:11" ht="20.45" customHeight="1">
      <c r="B47" s="59" t="s">
        <v>37</v>
      </c>
      <c r="C47" s="59" t="s">
        <v>38</v>
      </c>
      <c r="D47" s="61" t="s">
        <v>39</v>
      </c>
      <c r="E47" s="64" t="s">
        <v>16</v>
      </c>
      <c r="F47" s="20" t="s">
        <v>40</v>
      </c>
      <c r="G47" s="21" t="s">
        <v>41</v>
      </c>
      <c r="H47" s="22">
        <f>H39-H46</f>
        <v>27500</v>
      </c>
      <c r="I47" s="22">
        <f>I39-I46</f>
        <v>60000</v>
      </c>
      <c r="J47" s="23"/>
      <c r="K47" s="23"/>
    </row>
    <row r="48" spans="2:11" ht="20.45" customHeight="1">
      <c r="B48" s="59"/>
      <c r="C48" s="59"/>
      <c r="D48" s="61"/>
      <c r="E48" s="64"/>
      <c r="F48" s="20" t="s">
        <v>42</v>
      </c>
      <c r="G48" s="21" t="s">
        <v>43</v>
      </c>
      <c r="H48" s="22">
        <f>IF(H47&lt;0,0,H47)</f>
        <v>27500</v>
      </c>
      <c r="I48" s="22">
        <f>IF(I47&lt;0,0,I47)</f>
        <v>60000</v>
      </c>
      <c r="J48" s="23"/>
      <c r="K48" s="23"/>
    </row>
    <row r="49" spans="2:11" ht="24.6" customHeight="1">
      <c r="B49" s="59" t="s">
        <v>44</v>
      </c>
      <c r="C49" s="59" t="s">
        <v>45</v>
      </c>
      <c r="D49" s="60" t="s">
        <v>46</v>
      </c>
      <c r="E49" s="39" t="s">
        <v>16</v>
      </c>
      <c r="F49" s="40" t="s">
        <v>47</v>
      </c>
      <c r="G49" s="41" t="s">
        <v>48</v>
      </c>
      <c r="H49" s="33">
        <f>H48*0.05105</f>
        <v>1403.875</v>
      </c>
      <c r="I49" s="33">
        <f>I48*0.05105</f>
        <v>3063</v>
      </c>
      <c r="J49" s="23"/>
      <c r="K49" s="23"/>
    </row>
    <row r="50" spans="2:11" ht="12.75" customHeight="1">
      <c r="B50" s="59"/>
      <c r="C50" s="59"/>
      <c r="D50" s="60"/>
      <c r="E50" s="65" t="s">
        <v>13</v>
      </c>
      <c r="F50" s="63" t="s">
        <v>49</v>
      </c>
      <c r="G50" s="32" t="s">
        <v>50</v>
      </c>
      <c r="H50" s="44">
        <f>H49*2</f>
        <v>2807.75</v>
      </c>
      <c r="I50" s="44">
        <f>I49*2</f>
        <v>6126</v>
      </c>
      <c r="J50" s="45"/>
      <c r="K50" s="45"/>
    </row>
    <row r="51" spans="2:11" ht="15">
      <c r="B51" s="59"/>
      <c r="C51" s="59"/>
      <c r="D51" s="60"/>
      <c r="E51" s="65"/>
      <c r="F51" s="63"/>
      <c r="G51" s="21" t="s">
        <v>28</v>
      </c>
      <c r="H51" s="46">
        <f>ROUNDDOWN(H50,0)</f>
        <v>2807</v>
      </c>
      <c r="I51" s="37">
        <f>ROUNDDOWN(I50,0)</f>
        <v>6126</v>
      </c>
      <c r="J51" s="38"/>
      <c r="K51" s="38"/>
    </row>
    <row r="52" spans="2:11" ht="18.399999999999999" customHeight="1">
      <c r="B52" s="9" t="s">
        <v>51</v>
      </c>
      <c r="C52" s="60" t="s">
        <v>52</v>
      </c>
      <c r="D52" s="60"/>
      <c r="E52" s="42" t="s">
        <v>13</v>
      </c>
      <c r="F52" s="43" t="s">
        <v>53</v>
      </c>
      <c r="G52" s="21" t="s">
        <v>54</v>
      </c>
      <c r="H52" s="46">
        <f>H38-H40-H51</f>
        <v>387193</v>
      </c>
      <c r="I52" s="47">
        <f>I38-I40-I51</f>
        <v>383874</v>
      </c>
      <c r="J52" s="38"/>
      <c r="K52" s="38"/>
    </row>
    <row r="53" spans="2:11" ht="19.149999999999999" customHeight="1">
      <c r="B53" s="57" t="s">
        <v>55</v>
      </c>
      <c r="C53" s="57"/>
      <c r="D53" s="57"/>
      <c r="E53" s="57"/>
      <c r="F53" s="48" t="s">
        <v>56</v>
      </c>
      <c r="G53" s="49" t="s">
        <v>57</v>
      </c>
      <c r="H53" s="50">
        <f>H51*6</f>
        <v>16842</v>
      </c>
      <c r="I53" s="37">
        <f>I51*6</f>
        <v>36756</v>
      </c>
      <c r="J53" s="28"/>
      <c r="K53" s="28"/>
    </row>
    <row r="54" spans="2:11">
      <c r="H54" s="51"/>
      <c r="I54" s="51"/>
    </row>
    <row r="57" spans="2:11">
      <c r="B57" s="52"/>
      <c r="C57" s="52"/>
      <c r="D57" s="52"/>
    </row>
    <row r="63" spans="2:11">
      <c r="J63" s="23"/>
    </row>
    <row r="64" spans="2:11">
      <c r="J64" s="23"/>
    </row>
    <row r="66" spans="9:9">
      <c r="I66" s="4"/>
    </row>
  </sheetData>
  <sheetProtection selectLockedCells="1" selectUnlockedCells="1"/>
  <mergeCells count="25">
    <mergeCell ref="F50:F51"/>
    <mergeCell ref="C52:D52"/>
    <mergeCell ref="B53:E53"/>
    <mergeCell ref="B47:B48"/>
    <mergeCell ref="C47:C48"/>
    <mergeCell ref="D47:D48"/>
    <mergeCell ref="E47:E48"/>
    <mergeCell ref="B49:B51"/>
    <mergeCell ref="C49:C51"/>
    <mergeCell ref="D49:D51"/>
    <mergeCell ref="E50:E51"/>
    <mergeCell ref="F42:F43"/>
    <mergeCell ref="B2:I2"/>
    <mergeCell ref="E36:G36"/>
    <mergeCell ref="J36:K36"/>
    <mergeCell ref="C37:E37"/>
    <mergeCell ref="F37:G37"/>
    <mergeCell ref="B38:B39"/>
    <mergeCell ref="C38:C39"/>
    <mergeCell ref="D38:D39"/>
    <mergeCell ref="B40:B46"/>
    <mergeCell ref="C40:C46"/>
    <mergeCell ref="D40:D41"/>
    <mergeCell ref="D42:D44"/>
    <mergeCell ref="E42:E44"/>
  </mergeCells>
  <printOptions horizontalCentered="1" verticalCentered="1"/>
  <pageMargins left="0.40902777777777777" right="0.36875000000000002" top="0.51041666666666663" bottom="0.18055555555555555" header="0.51180555555555551" footer="0.51180555555555551"/>
  <pageSetup paperSize="9" scale="80" orientation="portrait" useFirstPageNumber="1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Morioka Jiroh</cp:lastModifiedBy>
  <cp:revision/>
  <dcterms:created xsi:type="dcterms:W3CDTF">2022-06-12T06:29:43Z</dcterms:created>
  <dcterms:modified xsi:type="dcterms:W3CDTF">2022-06-13T01:16:34Z</dcterms:modified>
  <cp:category/>
  <cp:contentStatus/>
</cp:coreProperties>
</file>